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<sst xmlns="http://schemas.openxmlformats.org/spreadsheetml/2006/main" count="427" uniqueCount="129">
  <si>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</si>
  <si>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</si>
  <si>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</si>
  <si>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</si>
  <si>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</si>
  <si>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</si>
  <si>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</si>
  <si>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</si>
  <si>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</si>
  <si>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</si>
  <si>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</si>
  <si>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</si>
  <si>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</si>
  <si>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</si>
  <si>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</si>
  <si>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</si>
  <si>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</si>
  <si>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</si>
  <si>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</si>
  <si>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</si>
  <si>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</si>
  <si>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</si>
  <si>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</si>
  <si>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</si>
  <si>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</si>
  <si>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</si>
  <si>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</si>
  <si>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</si>
  <si>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</si>
  <si>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</si>
  <si>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</si>
  <si>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</si>
  <si>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</si>
  <si>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</si>
  <si>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</si>
  <si>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</si>
  <si>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</si>
  <si>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</si>
  <si>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</si>
  <si>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</si>
  <si>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</si>
  <si>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</si>
  <si>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</si>
  <si>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</si>
  <si>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</si>
  <si>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</si>
  <si>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</si>
  <si>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</si>
  <si>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</si>
  <si>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</si>
  <si>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</si>
  <si>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</si>
  <si>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</si>
  <si>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</si>
  <si>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</si>
  <si>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</si>
  <si>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</si>
  <si>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</si>
  <si>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</si>
  <si>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</si>
  <si>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</si>
  <si>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</si>
  <si>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</si>
  <si>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</si>
  <si>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</si>
  <si>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</si>
  <si>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</si>
  <si>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</si>
  <si>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</si>
  <si>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</si>
  <si>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</si>
  <si>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</si>
  <si>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</si>
  <si>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</si>
  <si>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</si>
  <si>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</si>
  <si>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</si>
  <si>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</si>
  <si>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</si>
  <si>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</si>
  <si>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</si>
  <si>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</si>
  <si>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</si>
  <si>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</si>
  <si>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</si>
  <si>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</si>
  <si>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</si>
  <si>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</si>
  <si>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</si>
  <si>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</si>
  <si>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</si>
  <si>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</si>
  <si>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</si>
  <si>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</si>
  <si>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</si>
  <si>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</si>
  <si>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</si>
  <si>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</si>
  <si>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</si>
  <si>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</si>
  <si>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</si>
  <si>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</si>
  <si>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</si>
  <si>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</si>
  <si>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</si>
  <si>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</si>
  <si>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</si>
  <si>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</si>
  <si>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</si>
  <si>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</si>
  <si>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</si>
  <si>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</si>
  <si>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</si>
  <si>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</si>
  <si>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</si>
  <si>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</si>
  <si>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</si>
  <si>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</si>
  <si>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r>
      <t xml:space="preserve">станом на 01.12.2015р.           </t>
    </r>
    <r>
      <rPr>
        <sz val="10"/>
        <rFont val="Arial Cyr"/>
        <family val="0"/>
      </rPr>
      <t xml:space="preserve">  ( тис.грн.)</t>
    </r>
  </si>
  <si>
    <t xml:space="preserve">станом на 01.12. 2015 р. </t>
  </si>
  <si>
    <t>Динаміка надходжень податків та неподаткових платежів за грудень 2015 року</t>
  </si>
  <si>
    <t>Фактичні надходження (грудень)</t>
  </si>
  <si>
    <t xml:space="preserve">Динаміка надходжень до бюджету розвитку за грудень 2015 р. </t>
  </si>
  <si>
    <t>план на  2015р.</t>
  </si>
  <si>
    <t xml:space="preserve">станом на 03.12. 2015 р. </t>
  </si>
  <si>
    <r>
      <t xml:space="preserve">станом на 03.12.2015р.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</si>
  <si>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03.12.2015р.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</si>
  <si>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03.12.2015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</si>
  <si>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03.12.2015р.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</si>
</sst>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12" fillId="0" borderId="27" xfId="0" applyNumberFormat="1" applyFont="1" applyFill="1" applyBorder="1" applyAlignment="1">
      <alignment horizontal="center"/>
    </xf>
    <xf numFmtId="9" fontId="2" fillId="0" borderId="32" xfId="57" applyFont="1" applyBorder="1" applyAlignment="1">
      <alignment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8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7" fillId="0" borderId="47" xfId="0" applyNumberFormat="1" applyFont="1" applyBorder="1" applyAlignment="1">
      <alignment horizontal="center"/>
    </xf>
    <xf numFmtId="185" fontId="7" fillId="0" borderId="48" xfId="0" applyNumberFormat="1" applyFont="1" applyBorder="1" applyAlignment="1">
      <alignment horizontal="center"/>
    </xf>
    <xf numFmtId="185" fontId="7" fillId="0" borderId="49" xfId="0" applyNumberFormat="1" applyFont="1" applyBorder="1" applyAlignment="1">
      <alignment horizontal="center"/>
    </xf>
    <xf numFmtId="185" fontId="7" fillId="0" borderId="50" xfId="0" applyNumberFormat="1" applyFont="1" applyBorder="1" applyAlignment="1">
      <alignment horizontal="center"/>
    </xf>
    <xf numFmtId="185" fontId="1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9019214"/>
        <c:axId val="38519743"/>
      </c:lineChart>
      <c:catAx>
        <c:axId val="490192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19743"/>
        <c:crosses val="autoZero"/>
        <c:auto val="0"/>
        <c:lblOffset val="100"/>
        <c:tickLblSkip val="1"/>
        <c:noMultiLvlLbl val="0"/>
      </c:catAx>
      <c:valAx>
        <c:axId val="3851974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0192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5198344"/>
        <c:axId val="48349641"/>
      </c:lineChart>
      <c:catAx>
        <c:axId val="351983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49641"/>
        <c:crosses val="autoZero"/>
        <c:auto val="0"/>
        <c:lblOffset val="100"/>
        <c:tickLblSkip val="1"/>
        <c:noMultiLvlLbl val="0"/>
      </c:catAx>
      <c:valAx>
        <c:axId val="48349641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983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8225"/>
          <c:h val="0.86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листопад!$L$4:$L$24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листопад!$O$4:$O$24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листопад!$M$4:$M$24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2493586"/>
        <c:axId val="24006819"/>
      </c:lineChart>
      <c:catAx>
        <c:axId val="324935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06819"/>
        <c:crosses val="autoZero"/>
        <c:auto val="0"/>
        <c:lblOffset val="100"/>
        <c:tickLblSkip val="1"/>
        <c:noMultiLvlLbl val="0"/>
      </c:catAx>
      <c:valAx>
        <c:axId val="24006819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4935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8225"/>
          <c:h val="0.86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грудень!$L$4:$L$5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marker val="1"/>
        <c:axId val="14734780"/>
        <c:axId val="65504157"/>
      </c:lineChart>
      <c:catAx>
        <c:axId val="147347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04157"/>
        <c:crosses val="autoZero"/>
        <c:auto val="0"/>
        <c:lblOffset val="100"/>
        <c:tickLblSkip val="1"/>
        <c:noMultiLvlLbl val="0"/>
      </c:catAx>
      <c:valAx>
        <c:axId val="6550415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7347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02312.2015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2015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2666502"/>
        <c:axId val="4236471"/>
      </c:bar3DChart>
      <c:catAx>
        <c:axId val="52666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236471"/>
        <c:crosses val="autoZero"/>
        <c:auto val="1"/>
        <c:lblOffset val="100"/>
        <c:tickLblSkip val="1"/>
        <c:noMultiLvlLbl val="0"/>
      </c:catAx>
      <c:valAx>
        <c:axId val="4236471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66502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8128240"/>
        <c:axId val="7609841"/>
      </c:barChart>
      <c:catAx>
        <c:axId val="38128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09841"/>
        <c:crosses val="autoZero"/>
        <c:auto val="1"/>
        <c:lblOffset val="100"/>
        <c:tickLblSkip val="1"/>
        <c:noMultiLvlLbl val="0"/>
      </c:catAx>
      <c:valAx>
        <c:axId val="7609841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28240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379706"/>
        <c:axId val="12417355"/>
      </c:barChart>
      <c:catAx>
        <c:axId val="137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17355"/>
        <c:crosses val="autoZero"/>
        <c:auto val="1"/>
        <c:lblOffset val="100"/>
        <c:tickLblSkip val="1"/>
        <c:noMultiLvlLbl val="0"/>
      </c:catAx>
      <c:valAx>
        <c:axId val="12417355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9706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4647332"/>
        <c:axId val="66281669"/>
      </c:barChart>
      <c:catAx>
        <c:axId val="44647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81669"/>
        <c:crossesAt val="0"/>
        <c:auto val="1"/>
        <c:lblOffset val="100"/>
        <c:tickLblSkip val="1"/>
        <c:noMultiLvlLbl val="0"/>
      </c:catAx>
      <c:valAx>
        <c:axId val="66281669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7332"/>
        <c:crossesAt val="1"/>
        <c:crossBetween val="between"/>
        <c:dispUnits/>
        <c:majorUnit val="3000"/>
        <c:min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1133368"/>
        <c:axId val="33091449"/>
      </c:lineChart>
      <c:catAx>
        <c:axId val="111333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91449"/>
        <c:crosses val="autoZero"/>
        <c:auto val="0"/>
        <c:lblOffset val="100"/>
        <c:tickLblSkip val="1"/>
        <c:noMultiLvlLbl val="0"/>
      </c:catAx>
      <c:valAx>
        <c:axId val="3309144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13336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9387586"/>
        <c:axId val="63161683"/>
      </c:lineChart>
      <c:catAx>
        <c:axId val="293875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61683"/>
        <c:crosses val="autoZero"/>
        <c:auto val="0"/>
        <c:lblOffset val="100"/>
        <c:tickLblSkip val="1"/>
        <c:noMultiLvlLbl val="0"/>
      </c:catAx>
      <c:valAx>
        <c:axId val="6316168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3875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1584236"/>
        <c:axId val="15822669"/>
      </c:lineChart>
      <c:catAx>
        <c:axId val="315842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22669"/>
        <c:crosses val="autoZero"/>
        <c:auto val="0"/>
        <c:lblOffset val="100"/>
        <c:tickLblSkip val="1"/>
        <c:noMultiLvlLbl val="0"/>
      </c:catAx>
      <c:valAx>
        <c:axId val="1582266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5842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8186294"/>
        <c:axId val="6567783"/>
      </c:lineChart>
      <c:catAx>
        <c:axId val="81862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7783"/>
        <c:crosses val="autoZero"/>
        <c:auto val="0"/>
        <c:lblOffset val="100"/>
        <c:tickLblSkip val="1"/>
        <c:noMultiLvlLbl val="0"/>
      </c:catAx>
      <c:valAx>
        <c:axId val="656778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1862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110048"/>
        <c:axId val="62228385"/>
      </c:lineChart>
      <c:catAx>
        <c:axId val="591100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28385"/>
        <c:crosses val="autoZero"/>
        <c:auto val="0"/>
        <c:lblOffset val="100"/>
        <c:tickLblSkip val="1"/>
        <c:noMultiLvlLbl val="0"/>
      </c:catAx>
      <c:valAx>
        <c:axId val="6222838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100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3184554"/>
        <c:axId val="7334395"/>
      </c:lineChart>
      <c:catAx>
        <c:axId val="231845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34395"/>
        <c:crosses val="autoZero"/>
        <c:auto val="0"/>
        <c:lblOffset val="100"/>
        <c:tickLblSkip val="1"/>
        <c:noMultiLvlLbl val="0"/>
      </c:catAx>
      <c:valAx>
        <c:axId val="7334395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1845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6009556"/>
        <c:axId val="57215093"/>
      </c:lineChart>
      <c:catAx>
        <c:axId val="660095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15093"/>
        <c:crosses val="autoZero"/>
        <c:auto val="0"/>
        <c:lblOffset val="100"/>
        <c:tickLblSkip val="1"/>
        <c:noMultiLvlLbl val="0"/>
      </c:catAx>
      <c:valAx>
        <c:axId val="57215093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009556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45173790"/>
        <c:axId val="3910927"/>
      </c:lineChart>
      <c:catAx>
        <c:axId val="451737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0927"/>
        <c:crosses val="autoZero"/>
        <c:auto val="0"/>
        <c:lblOffset val="100"/>
        <c:tickLblSkip val="1"/>
        <c:noMultiLvlLbl val="0"/>
      </c:catAx>
      <c:valAx>
        <c:axId val="391092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1737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86325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5200650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609 655,1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655 936,3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- 27 687,1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грудень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33 043,3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+ 46 281,3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6747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4674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47700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0.24</v>
          </cell>
        </row>
      </sheetData>
      <sheetData sheetId="2">
        <row r="83">
          <cell r="D83">
            <v>257.30632</v>
          </cell>
        </row>
      </sheetData>
      <sheetData sheetId="3">
        <row r="83">
          <cell r="D83">
            <v>1507.10082</v>
          </cell>
        </row>
      </sheetData>
      <sheetData sheetId="4">
        <row r="83">
          <cell r="D83">
            <v>2162.07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7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8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10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128254172.62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51</v>
      </c>
      <c r="O1" s="117"/>
      <c r="P1" s="117"/>
      <c r="Q1" s="117"/>
      <c r="R1" s="117"/>
      <c r="S1" s="118"/>
    </row>
    <row r="2" spans="1:19" ht="16.5" thickBot="1">
      <c r="A2" s="119" t="s">
        <v>56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52</v>
      </c>
      <c r="O2" s="123"/>
      <c r="P2" s="123"/>
      <c r="Q2" s="123"/>
      <c r="R2" s="123"/>
      <c r="S2" s="124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7" t="s">
        <v>37</v>
      </c>
      <c r="O27" s="127"/>
      <c r="P27" s="127"/>
      <c r="Q27" s="127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8" t="s">
        <v>31</v>
      </c>
      <c r="O28" s="128"/>
      <c r="P28" s="128"/>
      <c r="Q28" s="128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25">
        <v>42036</v>
      </c>
      <c r="O29" s="129">
        <f>'[1]січень '!$D$142</f>
        <v>132375.63</v>
      </c>
      <c r="P29" s="129"/>
      <c r="Q29" s="129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6"/>
      <c r="O30" s="129"/>
      <c r="P30" s="129"/>
      <c r="Q30" s="129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30" t="s">
        <v>46</v>
      </c>
      <c r="P32" s="13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32" t="s">
        <v>47</v>
      </c>
      <c r="P33" s="132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33" t="s">
        <v>49</v>
      </c>
      <c r="P34" s="13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7" t="s">
        <v>32</v>
      </c>
      <c r="O37" s="127"/>
      <c r="P37" s="127"/>
      <c r="Q37" s="127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6" t="s">
        <v>33</v>
      </c>
      <c r="O38" s="136"/>
      <c r="P38" s="136"/>
      <c r="Q38" s="13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25">
        <v>42036</v>
      </c>
      <c r="O39" s="135">
        <v>0</v>
      </c>
      <c r="P39" s="135"/>
      <c r="Q39" s="13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6"/>
      <c r="O40" s="135"/>
      <c r="P40" s="135"/>
      <c r="Q40" s="13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4" sqref="Q4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110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112</v>
      </c>
      <c r="Q1" s="117"/>
      <c r="R1" s="117"/>
      <c r="S1" s="117"/>
      <c r="T1" s="117"/>
      <c r="U1" s="118"/>
    </row>
    <row r="2" spans="1:21" ht="16.5" thickBot="1">
      <c r="A2" s="119" t="s">
        <v>113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114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09">
        <v>7494.4</v>
      </c>
      <c r="T5" s="110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11">
        <v>0</v>
      </c>
      <c r="T6" s="107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09">
        <v>0</v>
      </c>
      <c r="T7" s="110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09">
        <v>700</v>
      </c>
      <c r="T9" s="110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09">
        <v>880</v>
      </c>
      <c r="T10" s="110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09">
        <v>0</v>
      </c>
      <c r="T11" s="110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09">
        <v>366.4</v>
      </c>
      <c r="T12" s="110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09">
        <v>133</v>
      </c>
      <c r="T13" s="110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09">
        <v>650</v>
      </c>
      <c r="T14" s="110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09">
        <v>1431</v>
      </c>
      <c r="T15" s="110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09">
        <v>4419.6</v>
      </c>
      <c r="T16" s="110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09">
        <v>0</v>
      </c>
      <c r="T17" s="110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09">
        <v>0</v>
      </c>
      <c r="T18" s="110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09">
        <v>0</v>
      </c>
      <c r="T19" s="110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09">
        <v>0</v>
      </c>
      <c r="T21" s="110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09">
        <v>0</v>
      </c>
      <c r="T22" s="110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09">
        <v>0</v>
      </c>
      <c r="T23" s="110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09">
        <v>0</v>
      </c>
      <c r="T24" s="110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43">
        <f>SUM(S4:S24)</f>
        <v>16074.4</v>
      </c>
      <c r="T25" s="144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7" t="s">
        <v>37</v>
      </c>
      <c r="Q28" s="127"/>
      <c r="R28" s="127"/>
      <c r="S28" s="12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8" t="s">
        <v>31</v>
      </c>
      <c r="Q29" s="128"/>
      <c r="R29" s="128"/>
      <c r="S29" s="12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5">
        <v>42309</v>
      </c>
      <c r="Q30" s="129">
        <f>'[1]жовтень'!$D$83</f>
        <v>257.30632</v>
      </c>
      <c r="R30" s="129"/>
      <c r="S30" s="12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6"/>
      <c r="Q31" s="129"/>
      <c r="R31" s="129"/>
      <c r="S31" s="129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3" t="s">
        <v>70</v>
      </c>
      <c r="R33" s="134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32" t="s">
        <v>47</v>
      </c>
      <c r="R34" s="132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32</v>
      </c>
      <c r="Q38" s="127"/>
      <c r="R38" s="127"/>
      <c r="S38" s="12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6" t="s">
        <v>33</v>
      </c>
      <c r="Q39" s="136"/>
      <c r="R39" s="136"/>
      <c r="S39" s="13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5">
        <v>42309</v>
      </c>
      <c r="Q40" s="135">
        <v>153220.82662</v>
      </c>
      <c r="R40" s="135"/>
      <c r="S40" s="13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6"/>
      <c r="Q41" s="135"/>
      <c r="R41" s="135"/>
      <c r="S41" s="13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115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117</v>
      </c>
      <c r="Q1" s="117"/>
      <c r="R1" s="117"/>
      <c r="S1" s="117"/>
      <c r="T1" s="117"/>
      <c r="U1" s="118"/>
    </row>
    <row r="2" spans="1:21" ht="16.5" thickBot="1">
      <c r="A2" s="119" t="s">
        <v>119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118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AVERAGE(L4:L24)</f>
        <v>3471.0066666666658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3471</v>
      </c>
      <c r="P5" s="104">
        <v>0</v>
      </c>
      <c r="Q5" s="47">
        <v>0</v>
      </c>
      <c r="R5" s="53">
        <v>0</v>
      </c>
      <c r="S5" s="109">
        <v>0</v>
      </c>
      <c r="T5" s="110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3471</v>
      </c>
      <c r="P6" s="105">
        <v>0</v>
      </c>
      <c r="Q6" s="50">
        <v>0</v>
      </c>
      <c r="R6" s="106">
        <v>199.7</v>
      </c>
      <c r="S6" s="111">
        <v>0</v>
      </c>
      <c r="T6" s="107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3471</v>
      </c>
      <c r="P7" s="104">
        <v>0</v>
      </c>
      <c r="Q7" s="47">
        <v>0</v>
      </c>
      <c r="R7" s="53">
        <v>0</v>
      </c>
      <c r="S7" s="109">
        <v>0</v>
      </c>
      <c r="T7" s="110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3471</v>
      </c>
      <c r="P8" s="104">
        <v>0</v>
      </c>
      <c r="Q8" s="47">
        <v>0</v>
      </c>
      <c r="R8" s="53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3471</v>
      </c>
      <c r="P9" s="104">
        <v>706.5</v>
      </c>
      <c r="Q9" s="47">
        <v>0</v>
      </c>
      <c r="R9" s="52">
        <v>0</v>
      </c>
      <c r="S9" s="109">
        <v>0</v>
      </c>
      <c r="T9" s="110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3471</v>
      </c>
      <c r="P10" s="104">
        <v>180</v>
      </c>
      <c r="Q10" s="47">
        <v>0</v>
      </c>
      <c r="R10" s="53">
        <v>0</v>
      </c>
      <c r="S10" s="109">
        <v>0</v>
      </c>
      <c r="T10" s="110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3471</v>
      </c>
      <c r="P11" s="104">
        <v>9.6</v>
      </c>
      <c r="Q11" s="47">
        <v>0</v>
      </c>
      <c r="R11" s="53">
        <v>0</v>
      </c>
      <c r="S11" s="109">
        <v>0</v>
      </c>
      <c r="T11" s="110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3471</v>
      </c>
      <c r="P12" s="104">
        <v>0</v>
      </c>
      <c r="Q12" s="47">
        <v>0</v>
      </c>
      <c r="R12" s="53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42.12000000000009</v>
      </c>
      <c r="L13" s="41">
        <v>3986.5</v>
      </c>
      <c r="M13" s="41">
        <v>3800</v>
      </c>
      <c r="N13" s="4">
        <f t="shared" si="1"/>
        <v>1.049078947368421</v>
      </c>
      <c r="O13" s="2">
        <v>3471</v>
      </c>
      <c r="P13" s="104">
        <v>0</v>
      </c>
      <c r="Q13" s="47">
        <v>0</v>
      </c>
      <c r="R13" s="53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28.63</v>
      </c>
      <c r="I14" s="3">
        <v>0</v>
      </c>
      <c r="J14" s="3">
        <v>4.8</v>
      </c>
      <c r="K14" s="41">
        <f t="shared" si="0"/>
        <v>80.46999999999979</v>
      </c>
      <c r="L14" s="41">
        <v>2363.2</v>
      </c>
      <c r="M14" s="41">
        <v>3400</v>
      </c>
      <c r="N14" s="4">
        <f t="shared" si="1"/>
        <v>0.6950588235294117</v>
      </c>
      <c r="O14" s="2">
        <v>3471</v>
      </c>
      <c r="P14" s="104">
        <v>0</v>
      </c>
      <c r="Q14" s="47">
        <v>0</v>
      </c>
      <c r="R14" s="52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42325</v>
      </c>
      <c r="B15" s="41">
        <v>308.24</v>
      </c>
      <c r="C15" s="96">
        <v>36.7</v>
      </c>
      <c r="D15" s="3">
        <v>2.5</v>
      </c>
      <c r="E15" s="3">
        <v>268.3</v>
      </c>
      <c r="F15" s="41">
        <v>1529.5</v>
      </c>
      <c r="G15" s="3">
        <v>505.8</v>
      </c>
      <c r="H15" s="3">
        <v>13.4</v>
      </c>
      <c r="I15" s="3">
        <v>0</v>
      </c>
      <c r="J15" s="3">
        <v>3.2</v>
      </c>
      <c r="K15" s="41">
        <f t="shared" si="0"/>
        <v>33.060000000000024</v>
      </c>
      <c r="L15" s="41">
        <v>2700.7</v>
      </c>
      <c r="M15" s="41">
        <v>2600</v>
      </c>
      <c r="N15" s="4">
        <f t="shared" si="1"/>
        <v>1.0387307692307692</v>
      </c>
      <c r="O15" s="2">
        <v>3471</v>
      </c>
      <c r="P15" s="104">
        <v>0</v>
      </c>
      <c r="Q15" s="47">
        <v>0</v>
      </c>
      <c r="R15" s="52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42326</v>
      </c>
      <c r="B16" s="47">
        <v>641.1</v>
      </c>
      <c r="C16" s="97">
        <v>27.1</v>
      </c>
      <c r="D16" s="75">
        <v>14.9</v>
      </c>
      <c r="E16" s="75">
        <v>230.5</v>
      </c>
      <c r="F16" s="101">
        <v>1209.4</v>
      </c>
      <c r="G16" s="75">
        <v>160.3</v>
      </c>
      <c r="H16" s="75">
        <v>28.4</v>
      </c>
      <c r="I16" s="75">
        <v>0.8</v>
      </c>
      <c r="J16" s="75">
        <v>0.75</v>
      </c>
      <c r="K16" s="41">
        <f t="shared" si="0"/>
        <v>48.44999999999981</v>
      </c>
      <c r="L16" s="47">
        <v>2361.7</v>
      </c>
      <c r="M16" s="55">
        <v>3400</v>
      </c>
      <c r="N16" s="4">
        <f>L16/M16</f>
        <v>0.6946176470588235</v>
      </c>
      <c r="O16" s="2">
        <v>3471</v>
      </c>
      <c r="P16" s="104">
        <v>0</v>
      </c>
      <c r="Q16" s="47">
        <v>25.8</v>
      </c>
      <c r="R16" s="52">
        <v>9.1</v>
      </c>
      <c r="S16" s="109">
        <v>0</v>
      </c>
      <c r="T16" s="110"/>
      <c r="U16" s="34">
        <f t="shared" si="2"/>
        <v>34.9</v>
      </c>
    </row>
    <row r="17" spans="1:21" ht="12.75">
      <c r="A17" s="12">
        <v>42327</v>
      </c>
      <c r="B17" s="41">
        <v>1347.3</v>
      </c>
      <c r="C17" s="96">
        <v>52.3</v>
      </c>
      <c r="D17" s="3">
        <v>6.1</v>
      </c>
      <c r="E17" s="3">
        <v>251.9</v>
      </c>
      <c r="F17" s="41">
        <v>1437.44</v>
      </c>
      <c r="G17" s="3">
        <v>502.6</v>
      </c>
      <c r="H17" s="3">
        <v>21.5</v>
      </c>
      <c r="I17" s="3">
        <v>0</v>
      </c>
      <c r="J17" s="3">
        <v>5.4</v>
      </c>
      <c r="K17" s="41">
        <f t="shared" si="0"/>
        <v>16.860000000000106</v>
      </c>
      <c r="L17" s="41">
        <v>3641.4</v>
      </c>
      <c r="M17" s="55">
        <v>1800</v>
      </c>
      <c r="N17" s="4">
        <f t="shared" si="1"/>
        <v>2.023</v>
      </c>
      <c r="O17" s="2">
        <v>3471</v>
      </c>
      <c r="P17" s="104">
        <v>0</v>
      </c>
      <c r="Q17" s="47">
        <v>0</v>
      </c>
      <c r="R17" s="52">
        <v>0</v>
      </c>
      <c r="S17" s="109">
        <v>0</v>
      </c>
      <c r="T17" s="110"/>
      <c r="U17" s="34">
        <f t="shared" si="2"/>
        <v>0</v>
      </c>
    </row>
    <row r="18" spans="1:21" ht="12.75">
      <c r="A18" s="12">
        <v>42328</v>
      </c>
      <c r="B18" s="41">
        <v>2647.24</v>
      </c>
      <c r="C18" s="96">
        <v>66.4</v>
      </c>
      <c r="D18" s="3">
        <v>14.3</v>
      </c>
      <c r="E18" s="3">
        <v>303.4</v>
      </c>
      <c r="F18" s="41">
        <v>406.7</v>
      </c>
      <c r="G18" s="3">
        <v>0</v>
      </c>
      <c r="H18" s="3">
        <v>17.4</v>
      </c>
      <c r="I18" s="3">
        <v>0</v>
      </c>
      <c r="J18" s="3">
        <v>15.2</v>
      </c>
      <c r="K18" s="41">
        <f t="shared" si="0"/>
        <v>29.960000000000232</v>
      </c>
      <c r="L18" s="41">
        <v>3500.6</v>
      </c>
      <c r="M18" s="41">
        <v>3500</v>
      </c>
      <c r="N18" s="4">
        <f t="shared" si="1"/>
        <v>1.0001714285714285</v>
      </c>
      <c r="O18" s="2">
        <v>3471</v>
      </c>
      <c r="P18" s="104">
        <v>0</v>
      </c>
      <c r="Q18" s="47">
        <v>0</v>
      </c>
      <c r="R18" s="53">
        <v>0</v>
      </c>
      <c r="S18" s="109">
        <v>0</v>
      </c>
      <c r="T18" s="110"/>
      <c r="U18" s="34">
        <f t="shared" si="2"/>
        <v>0</v>
      </c>
    </row>
    <row r="19" spans="1:21" ht="12.75">
      <c r="A19" s="12">
        <v>42331</v>
      </c>
      <c r="B19" s="41">
        <v>977.4</v>
      </c>
      <c r="C19" s="96">
        <v>52.8</v>
      </c>
      <c r="D19" s="3">
        <v>14.34</v>
      </c>
      <c r="E19" s="3">
        <v>344.7</v>
      </c>
      <c r="F19" s="41">
        <v>139.1</v>
      </c>
      <c r="G19" s="3">
        <v>0.1</v>
      </c>
      <c r="H19" s="3">
        <v>34.3</v>
      </c>
      <c r="I19" s="3">
        <v>0</v>
      </c>
      <c r="J19" s="3">
        <v>0.6</v>
      </c>
      <c r="K19" s="41">
        <f t="shared" si="0"/>
        <v>26.259999999999962</v>
      </c>
      <c r="L19" s="41">
        <v>1589.6</v>
      </c>
      <c r="M19" s="41">
        <v>3500</v>
      </c>
      <c r="N19" s="4">
        <f>L19/M19</f>
        <v>0.45417142857142856</v>
      </c>
      <c r="O19" s="2">
        <v>3471</v>
      </c>
      <c r="P19" s="104">
        <v>0</v>
      </c>
      <c r="Q19" s="47">
        <v>0</v>
      </c>
      <c r="R19" s="53">
        <v>0</v>
      </c>
      <c r="S19" s="109">
        <v>0</v>
      </c>
      <c r="T19" s="110"/>
      <c r="U19" s="34">
        <f t="shared" si="2"/>
        <v>0</v>
      </c>
    </row>
    <row r="20" spans="1:21" ht="12.75">
      <c r="A20" s="12">
        <v>42332</v>
      </c>
      <c r="B20" s="41">
        <v>1672.5</v>
      </c>
      <c r="C20" s="96">
        <v>977.3</v>
      </c>
      <c r="D20" s="3">
        <v>5</v>
      </c>
      <c r="E20" s="3">
        <v>539</v>
      </c>
      <c r="F20" s="41">
        <v>201.9</v>
      </c>
      <c r="G20" s="3">
        <v>0</v>
      </c>
      <c r="H20" s="3">
        <v>23.2</v>
      </c>
      <c r="I20" s="3">
        <v>0</v>
      </c>
      <c r="J20" s="3">
        <v>11.6</v>
      </c>
      <c r="K20" s="41">
        <f t="shared" si="0"/>
        <v>16.59999999999995</v>
      </c>
      <c r="L20" s="41">
        <v>3447.1</v>
      </c>
      <c r="M20" s="41">
        <v>2500</v>
      </c>
      <c r="N20" s="4">
        <f t="shared" si="1"/>
        <v>1.37884</v>
      </c>
      <c r="O20" s="2">
        <v>3471</v>
      </c>
      <c r="P20" s="104">
        <v>0</v>
      </c>
      <c r="Q20" s="47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42333</v>
      </c>
      <c r="B21" s="41">
        <v>436.1</v>
      </c>
      <c r="C21" s="96">
        <v>475.63</v>
      </c>
      <c r="D21" s="3">
        <v>2.2</v>
      </c>
      <c r="E21" s="41">
        <v>732.7</v>
      </c>
      <c r="F21" s="41">
        <v>389.5</v>
      </c>
      <c r="G21" s="3">
        <v>0</v>
      </c>
      <c r="H21" s="3">
        <v>26.2</v>
      </c>
      <c r="I21" s="3">
        <v>0</v>
      </c>
      <c r="J21" s="3">
        <v>0</v>
      </c>
      <c r="K21" s="41">
        <f t="shared" si="0"/>
        <v>64.3699999999997</v>
      </c>
      <c r="L21" s="41">
        <v>2126.7</v>
      </c>
      <c r="M21" s="41">
        <v>2700</v>
      </c>
      <c r="N21" s="4">
        <f t="shared" si="1"/>
        <v>0.7876666666666666</v>
      </c>
      <c r="O21" s="2">
        <v>3471</v>
      </c>
      <c r="P21" s="46">
        <v>26.2</v>
      </c>
      <c r="Q21" s="52">
        <v>0</v>
      </c>
      <c r="R21" s="53">
        <v>0.3</v>
      </c>
      <c r="S21" s="109">
        <v>0</v>
      </c>
      <c r="T21" s="110"/>
      <c r="U21" s="34">
        <f t="shared" si="2"/>
        <v>26.5</v>
      </c>
    </row>
    <row r="22" spans="1:21" ht="12.75">
      <c r="A22" s="12">
        <v>42334</v>
      </c>
      <c r="B22" s="41">
        <v>1619.9</v>
      </c>
      <c r="C22" s="96">
        <v>2664.33</v>
      </c>
      <c r="D22" s="3">
        <v>15.2</v>
      </c>
      <c r="E22" s="41">
        <v>1040.4</v>
      </c>
      <c r="F22" s="41">
        <v>113.8</v>
      </c>
      <c r="G22" s="3">
        <v>0</v>
      </c>
      <c r="H22" s="3">
        <v>20.7</v>
      </c>
      <c r="I22" s="3">
        <v>0</v>
      </c>
      <c r="J22" s="3">
        <v>3.3</v>
      </c>
      <c r="K22" s="41">
        <f t="shared" si="0"/>
        <v>44.569999999999666</v>
      </c>
      <c r="L22" s="41">
        <v>5522.2</v>
      </c>
      <c r="M22" s="41">
        <v>2800</v>
      </c>
      <c r="N22" s="4">
        <f t="shared" si="1"/>
        <v>1.9722142857142857</v>
      </c>
      <c r="O22" s="2">
        <v>3471</v>
      </c>
      <c r="P22" s="46">
        <v>78.6</v>
      </c>
      <c r="Q22" s="52">
        <v>0.1</v>
      </c>
      <c r="R22" s="53">
        <v>20.1</v>
      </c>
      <c r="S22" s="109">
        <v>0</v>
      </c>
      <c r="T22" s="110"/>
      <c r="U22" s="34">
        <f t="shared" si="2"/>
        <v>98.79999999999998</v>
      </c>
    </row>
    <row r="23" spans="1:21" ht="12.75">
      <c r="A23" s="12">
        <v>42335</v>
      </c>
      <c r="B23" s="41">
        <v>3426.2</v>
      </c>
      <c r="C23" s="96">
        <v>964.2</v>
      </c>
      <c r="D23" s="3">
        <v>28</v>
      </c>
      <c r="E23" s="41">
        <v>2249.9</v>
      </c>
      <c r="F23" s="41">
        <v>127.3</v>
      </c>
      <c r="G23" s="3">
        <v>-0.8</v>
      </c>
      <c r="H23" s="3">
        <v>30.5</v>
      </c>
      <c r="I23" s="3">
        <v>0</v>
      </c>
      <c r="J23" s="3">
        <v>6.6</v>
      </c>
      <c r="K23" s="41">
        <f t="shared" si="0"/>
        <v>20.400000000000453</v>
      </c>
      <c r="L23" s="41">
        <v>6852.3</v>
      </c>
      <c r="M23" s="41">
        <v>7000</v>
      </c>
      <c r="N23" s="4">
        <f t="shared" si="1"/>
        <v>0.9789</v>
      </c>
      <c r="O23" s="2">
        <v>3471</v>
      </c>
      <c r="P23" s="46">
        <v>0</v>
      </c>
      <c r="Q23" s="52">
        <v>0</v>
      </c>
      <c r="R23" s="53">
        <v>0</v>
      </c>
      <c r="S23" s="109">
        <v>0</v>
      </c>
      <c r="T23" s="110"/>
      <c r="U23" s="34">
        <f t="shared" si="2"/>
        <v>0</v>
      </c>
    </row>
    <row r="24" spans="1:21" ht="13.5" thickBot="1">
      <c r="A24" s="12">
        <v>42338</v>
      </c>
      <c r="B24" s="41">
        <v>2980.3</v>
      </c>
      <c r="C24" s="96">
        <v>1405.6</v>
      </c>
      <c r="D24" s="3">
        <v>5.5</v>
      </c>
      <c r="E24" s="3">
        <v>1295</v>
      </c>
      <c r="F24" s="41">
        <v>155.1</v>
      </c>
      <c r="G24" s="3">
        <v>0</v>
      </c>
      <c r="H24" s="3">
        <v>29.9</v>
      </c>
      <c r="I24" s="3">
        <v>0</v>
      </c>
      <c r="J24" s="3">
        <v>0</v>
      </c>
      <c r="K24" s="41">
        <f t="shared" si="0"/>
        <v>34.4000000000001</v>
      </c>
      <c r="L24" s="41">
        <v>5905.8</v>
      </c>
      <c r="M24" s="41">
        <v>4222.7</v>
      </c>
      <c r="N24" s="4">
        <f t="shared" si="1"/>
        <v>1.398583844459706</v>
      </c>
      <c r="O24" s="2">
        <v>3471</v>
      </c>
      <c r="P24" s="46">
        <v>0</v>
      </c>
      <c r="Q24" s="52">
        <v>0</v>
      </c>
      <c r="R24" s="53">
        <v>0.1</v>
      </c>
      <c r="S24" s="109">
        <v>130.5</v>
      </c>
      <c r="T24" s="110"/>
      <c r="U24" s="34">
        <f t="shared" si="2"/>
        <v>130.6</v>
      </c>
    </row>
    <row r="25" spans="1:21" ht="13.5" thickBot="1">
      <c r="A25" s="38" t="s">
        <v>30</v>
      </c>
      <c r="B25" s="99">
        <f aca="true" t="shared" si="3" ref="B25:M25">SUM(B4:B24)</f>
        <v>32948.71</v>
      </c>
      <c r="C25" s="99">
        <f t="shared" si="3"/>
        <v>7053.859999999999</v>
      </c>
      <c r="D25" s="99">
        <f t="shared" si="3"/>
        <v>227.54</v>
      </c>
      <c r="E25" s="99">
        <f t="shared" si="3"/>
        <v>8592.77</v>
      </c>
      <c r="F25" s="99">
        <f t="shared" si="3"/>
        <v>15939.68</v>
      </c>
      <c r="G25" s="99">
        <f t="shared" si="3"/>
        <v>1178.5800000000002</v>
      </c>
      <c r="H25" s="99">
        <f t="shared" si="3"/>
        <v>573.8299999999999</v>
      </c>
      <c r="I25" s="100">
        <f>SUM(I4:I24)</f>
        <v>688</v>
      </c>
      <c r="J25" s="100">
        <f t="shared" si="3"/>
        <v>202.69</v>
      </c>
      <c r="K25" s="42">
        <f t="shared" si="3"/>
        <v>5485.479999999999</v>
      </c>
      <c r="L25" s="42">
        <f t="shared" si="3"/>
        <v>72891.13999999998</v>
      </c>
      <c r="M25" s="42">
        <f t="shared" si="3"/>
        <v>63972.7</v>
      </c>
      <c r="N25" s="14">
        <f t="shared" si="1"/>
        <v>1.1394100921174186</v>
      </c>
      <c r="O25" s="2"/>
      <c r="P25" s="89">
        <f>SUM(P4:P24)</f>
        <v>1000.9000000000001</v>
      </c>
      <c r="Q25" s="89">
        <f>SUM(Q4:Q24)</f>
        <v>25.900000000000002</v>
      </c>
      <c r="R25" s="89">
        <f>SUM(R4:R24)</f>
        <v>229.29999999999998</v>
      </c>
      <c r="S25" s="143">
        <f>SUM(S4:S24)</f>
        <v>1130.1</v>
      </c>
      <c r="T25" s="144"/>
      <c r="U25" s="89">
        <f>P25+Q25+S25+R25+T25</f>
        <v>2386.2000000000003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7" t="s">
        <v>37</v>
      </c>
      <c r="Q28" s="127"/>
      <c r="R28" s="127"/>
      <c r="S28" s="12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8" t="s">
        <v>31</v>
      </c>
      <c r="Q29" s="128"/>
      <c r="R29" s="128"/>
      <c r="S29" s="12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5">
        <v>42339</v>
      </c>
      <c r="Q30" s="129">
        <f>'[1]листопад'!$D$83</f>
        <v>0.24</v>
      </c>
      <c r="R30" s="129"/>
      <c r="S30" s="12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6"/>
      <c r="Q31" s="129"/>
      <c r="R31" s="129"/>
      <c r="S31" s="129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3" t="s">
        <v>70</v>
      </c>
      <c r="R33" s="134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32" t="s">
        <v>47</v>
      </c>
      <c r="R34" s="132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32</v>
      </c>
      <c r="Q38" s="127"/>
      <c r="R38" s="127"/>
      <c r="S38" s="12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6" t="s">
        <v>33</v>
      </c>
      <c r="Q39" s="136"/>
      <c r="R39" s="136"/>
      <c r="S39" s="13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5">
        <v>42339</v>
      </c>
      <c r="Q40" s="135">
        <v>124884.17262</v>
      </c>
      <c r="R40" s="135"/>
      <c r="S40" s="13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6"/>
      <c r="Q41" s="135"/>
      <c r="R41" s="135"/>
      <c r="S41" s="13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:S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120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122</v>
      </c>
      <c r="Q1" s="117"/>
      <c r="R1" s="117"/>
      <c r="S1" s="117"/>
      <c r="T1" s="117"/>
      <c r="U1" s="118"/>
    </row>
    <row r="2" spans="1:21" ht="16.5" thickBot="1">
      <c r="A2" s="119" t="s">
        <v>124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125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121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42339</v>
      </c>
      <c r="B4" s="41">
        <v>730.1</v>
      </c>
      <c r="C4" s="60">
        <v>-518.1</v>
      </c>
      <c r="D4" s="47">
        <v>19</v>
      </c>
      <c r="E4" s="41">
        <v>89.8</v>
      </c>
      <c r="F4" s="45">
        <v>233.3</v>
      </c>
      <c r="G4" s="3">
        <v>0</v>
      </c>
      <c r="H4" s="3">
        <v>13.6</v>
      </c>
      <c r="I4" s="3">
        <v>0</v>
      </c>
      <c r="J4" s="3">
        <v>3.8</v>
      </c>
      <c r="K4" s="41">
        <f aca="true" t="shared" si="0" ref="K4:K26">L4-B4-C4-D4-E4-F4-G4-H4-I4-J4</f>
        <v>4208.099999999999</v>
      </c>
      <c r="L4" s="41">
        <v>4779.6</v>
      </c>
      <c r="M4" s="41">
        <v>4700</v>
      </c>
      <c r="N4" s="4">
        <f aca="true" t="shared" si="1" ref="N4:N27">L4/M4</f>
        <v>1.016936170212766</v>
      </c>
      <c r="O4" s="2">
        <f>AVERAGE(L4:L5)</f>
        <v>2678.05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42340</v>
      </c>
      <c r="B5" s="41">
        <v>280.7</v>
      </c>
      <c r="C5" s="60">
        <v>6.6</v>
      </c>
      <c r="D5" s="47">
        <v>4.4</v>
      </c>
      <c r="E5" s="41">
        <v>68.8</v>
      </c>
      <c r="F5" s="48">
        <v>133.5</v>
      </c>
      <c r="G5" s="3">
        <v>0</v>
      </c>
      <c r="H5" s="3">
        <v>24.95</v>
      </c>
      <c r="I5" s="3">
        <v>0</v>
      </c>
      <c r="J5" s="3">
        <v>0.6</v>
      </c>
      <c r="K5" s="41">
        <f t="shared" si="0"/>
        <v>56.949999999999996</v>
      </c>
      <c r="L5" s="41">
        <v>576.5</v>
      </c>
      <c r="M5" s="41">
        <v>700</v>
      </c>
      <c r="N5" s="4">
        <f t="shared" si="1"/>
        <v>0.8235714285714286</v>
      </c>
      <c r="O5" s="2">
        <v>2678.1</v>
      </c>
      <c r="P5" s="104">
        <v>0</v>
      </c>
      <c r="Q5" s="47">
        <v>0</v>
      </c>
      <c r="R5" s="53">
        <v>0</v>
      </c>
      <c r="S5" s="109">
        <v>0</v>
      </c>
      <c r="T5" s="110"/>
      <c r="U5" s="34">
        <f aca="true" t="shared" si="2" ref="U5:U26">P5+Q5+S5+R5+T5</f>
        <v>0</v>
      </c>
    </row>
    <row r="6" spans="1:21" ht="12.75">
      <c r="A6" s="12">
        <v>42341</v>
      </c>
      <c r="B6" s="41"/>
      <c r="C6" s="60"/>
      <c r="D6" s="50"/>
      <c r="E6" s="41"/>
      <c r="F6" s="51"/>
      <c r="G6" s="3"/>
      <c r="H6" s="3"/>
      <c r="I6" s="3"/>
      <c r="J6" s="3"/>
      <c r="K6" s="41">
        <f t="shared" si="0"/>
        <v>0</v>
      </c>
      <c r="L6" s="41"/>
      <c r="M6" s="41">
        <v>1800</v>
      </c>
      <c r="N6" s="4">
        <f t="shared" si="1"/>
        <v>0</v>
      </c>
      <c r="O6" s="2">
        <v>2678.1</v>
      </c>
      <c r="P6" s="105"/>
      <c r="Q6" s="50"/>
      <c r="R6" s="106"/>
      <c r="S6" s="111"/>
      <c r="T6" s="107"/>
      <c r="U6" s="34">
        <f t="shared" si="2"/>
        <v>0</v>
      </c>
    </row>
    <row r="7" spans="1:21" ht="12.75">
      <c r="A7" s="12">
        <v>42342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2000</v>
      </c>
      <c r="N7" s="4">
        <f t="shared" si="1"/>
        <v>0</v>
      </c>
      <c r="O7" s="2">
        <v>2678.1</v>
      </c>
      <c r="P7" s="104"/>
      <c r="Q7" s="47"/>
      <c r="R7" s="53"/>
      <c r="S7" s="109"/>
      <c r="T7" s="110"/>
      <c r="U7" s="34">
        <f t="shared" si="2"/>
        <v>0</v>
      </c>
    </row>
    <row r="8" spans="1:21" ht="12.75">
      <c r="A8" s="12">
        <v>42345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4900</v>
      </c>
      <c r="N8" s="4">
        <f t="shared" si="1"/>
        <v>0</v>
      </c>
      <c r="O8" s="2">
        <v>2678.1</v>
      </c>
      <c r="P8" s="104"/>
      <c r="Q8" s="47"/>
      <c r="R8" s="53"/>
      <c r="S8" s="109"/>
      <c r="T8" s="110"/>
      <c r="U8" s="34">
        <f t="shared" si="2"/>
        <v>0</v>
      </c>
    </row>
    <row r="9" spans="1:21" ht="12.75">
      <c r="A9" s="12">
        <v>42346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1500</v>
      </c>
      <c r="N9" s="4">
        <f t="shared" si="1"/>
        <v>0</v>
      </c>
      <c r="O9" s="2">
        <v>2678.1</v>
      </c>
      <c r="P9" s="104"/>
      <c r="Q9" s="47"/>
      <c r="R9" s="52"/>
      <c r="S9" s="109"/>
      <c r="T9" s="110"/>
      <c r="U9" s="34">
        <f t="shared" si="2"/>
        <v>0</v>
      </c>
    </row>
    <row r="10" spans="1:21" ht="12.75">
      <c r="A10" s="12">
        <v>42347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1800</v>
      </c>
      <c r="N10" s="4">
        <f t="shared" si="1"/>
        <v>0</v>
      </c>
      <c r="O10" s="2">
        <v>2678.1</v>
      </c>
      <c r="P10" s="104"/>
      <c r="Q10" s="47"/>
      <c r="R10" s="53"/>
      <c r="S10" s="109"/>
      <c r="T10" s="110"/>
      <c r="U10" s="34">
        <f t="shared" si="2"/>
        <v>0</v>
      </c>
    </row>
    <row r="11" spans="1:21" ht="12.75">
      <c r="A11" s="12">
        <v>42348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1200</v>
      </c>
      <c r="N11" s="4">
        <f t="shared" si="1"/>
        <v>0</v>
      </c>
      <c r="O11" s="2">
        <v>2678.1</v>
      </c>
      <c r="P11" s="104"/>
      <c r="Q11" s="47"/>
      <c r="R11" s="53"/>
      <c r="S11" s="109"/>
      <c r="T11" s="110"/>
      <c r="U11" s="34">
        <f t="shared" si="2"/>
        <v>0</v>
      </c>
    </row>
    <row r="12" spans="1:21" ht="12.75">
      <c r="A12" s="12">
        <v>42349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2200</v>
      </c>
      <c r="N12" s="4">
        <f t="shared" si="1"/>
        <v>0</v>
      </c>
      <c r="O12" s="2">
        <v>2678.1</v>
      </c>
      <c r="P12" s="104"/>
      <c r="Q12" s="47"/>
      <c r="R12" s="53"/>
      <c r="S12" s="109"/>
      <c r="T12" s="110"/>
      <c r="U12" s="34">
        <f t="shared" si="2"/>
        <v>0</v>
      </c>
    </row>
    <row r="13" spans="1:21" ht="12.75">
      <c r="A13" s="12">
        <v>42352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3800</v>
      </c>
      <c r="N13" s="4">
        <f t="shared" si="1"/>
        <v>0</v>
      </c>
      <c r="O13" s="2">
        <v>2678.1</v>
      </c>
      <c r="P13" s="104"/>
      <c r="Q13" s="47"/>
      <c r="R13" s="53"/>
      <c r="S13" s="109"/>
      <c r="T13" s="110"/>
      <c r="U13" s="34">
        <f t="shared" si="2"/>
        <v>0</v>
      </c>
    </row>
    <row r="14" spans="1:21" ht="12.75">
      <c r="A14" s="12">
        <v>42353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3400</v>
      </c>
      <c r="N14" s="4">
        <f t="shared" si="1"/>
        <v>0</v>
      </c>
      <c r="O14" s="2">
        <v>2678.1</v>
      </c>
      <c r="P14" s="104"/>
      <c r="Q14" s="47"/>
      <c r="R14" s="52"/>
      <c r="S14" s="109"/>
      <c r="T14" s="110"/>
      <c r="U14" s="34">
        <f t="shared" si="2"/>
        <v>0</v>
      </c>
    </row>
    <row r="15" spans="1:21" ht="12.75">
      <c r="A15" s="12">
        <v>42354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2600</v>
      </c>
      <c r="N15" s="4">
        <f t="shared" si="1"/>
        <v>0</v>
      </c>
      <c r="O15" s="2">
        <v>2678.1</v>
      </c>
      <c r="P15" s="104"/>
      <c r="Q15" s="47"/>
      <c r="R15" s="52"/>
      <c r="S15" s="109"/>
      <c r="T15" s="110"/>
      <c r="U15" s="34">
        <f t="shared" si="2"/>
        <v>0</v>
      </c>
    </row>
    <row r="16" spans="1:21" ht="12.75">
      <c r="A16" s="12">
        <v>42355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3400</v>
      </c>
      <c r="N16" s="4">
        <f>L16/M16</f>
        <v>0</v>
      </c>
      <c r="O16" s="2">
        <v>2678.1</v>
      </c>
      <c r="P16" s="104"/>
      <c r="Q16" s="47"/>
      <c r="R16" s="52"/>
      <c r="S16" s="109"/>
      <c r="T16" s="110"/>
      <c r="U16" s="34">
        <f t="shared" si="2"/>
        <v>0</v>
      </c>
    </row>
    <row r="17" spans="1:21" ht="12.75">
      <c r="A17" s="12">
        <v>42356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1800</v>
      </c>
      <c r="N17" s="4">
        <f t="shared" si="1"/>
        <v>0</v>
      </c>
      <c r="O17" s="2">
        <v>2678.1</v>
      </c>
      <c r="P17" s="104"/>
      <c r="Q17" s="47"/>
      <c r="R17" s="52"/>
      <c r="S17" s="109"/>
      <c r="T17" s="110"/>
      <c r="U17" s="34">
        <f t="shared" si="2"/>
        <v>0</v>
      </c>
    </row>
    <row r="18" spans="1:21" ht="12.75">
      <c r="A18" s="12">
        <v>42359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2678.1</v>
      </c>
      <c r="P18" s="104"/>
      <c r="Q18" s="47"/>
      <c r="R18" s="53"/>
      <c r="S18" s="109"/>
      <c r="T18" s="110"/>
      <c r="U18" s="34">
        <f t="shared" si="2"/>
        <v>0</v>
      </c>
    </row>
    <row r="19" spans="1:21" ht="12.75">
      <c r="A19" s="12">
        <v>42360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>L19/M19</f>
        <v>0</v>
      </c>
      <c r="O19" s="2">
        <v>2678.1</v>
      </c>
      <c r="P19" s="104"/>
      <c r="Q19" s="47"/>
      <c r="R19" s="53"/>
      <c r="S19" s="109"/>
      <c r="T19" s="110"/>
      <c r="U19" s="34">
        <f t="shared" si="2"/>
        <v>0</v>
      </c>
    </row>
    <row r="20" spans="1:21" ht="12.75">
      <c r="A20" s="12">
        <v>42361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2678.1</v>
      </c>
      <c r="P20" s="104"/>
      <c r="Q20" s="47"/>
      <c r="R20" s="53"/>
      <c r="S20" s="109"/>
      <c r="T20" s="110"/>
      <c r="U20" s="34">
        <f t="shared" si="2"/>
        <v>0</v>
      </c>
    </row>
    <row r="21" spans="1:21" ht="12.75">
      <c r="A21" s="12">
        <v>42362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2678.1</v>
      </c>
      <c r="P21" s="46"/>
      <c r="Q21" s="52"/>
      <c r="R21" s="53"/>
      <c r="S21" s="109"/>
      <c r="T21" s="110"/>
      <c r="U21" s="34">
        <f t="shared" si="2"/>
        <v>0</v>
      </c>
    </row>
    <row r="22" spans="1:21" ht="12.75">
      <c r="A22" s="12">
        <v>42363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2678.1</v>
      </c>
      <c r="P22" s="46"/>
      <c r="Q22" s="52"/>
      <c r="R22" s="53"/>
      <c r="S22" s="109"/>
      <c r="T22" s="110"/>
      <c r="U22" s="34">
        <f t="shared" si="2"/>
        <v>0</v>
      </c>
    </row>
    <row r="23" spans="1:21" ht="12.75">
      <c r="A23" s="12">
        <v>42366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6800</v>
      </c>
      <c r="N23" s="4">
        <f t="shared" si="1"/>
        <v>0</v>
      </c>
      <c r="O23" s="2">
        <v>2678.1</v>
      </c>
      <c r="P23" s="46"/>
      <c r="Q23" s="52"/>
      <c r="R23" s="53"/>
      <c r="S23" s="109"/>
      <c r="T23" s="110"/>
      <c r="U23" s="34">
        <f t="shared" si="2"/>
        <v>0</v>
      </c>
    </row>
    <row r="24" spans="1:21" ht="12.75">
      <c r="A24" s="12">
        <v>42367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5222.7</v>
      </c>
      <c r="N24" s="4">
        <f t="shared" si="1"/>
        <v>0</v>
      </c>
      <c r="O24" s="2">
        <v>2678.1</v>
      </c>
      <c r="P24" s="46"/>
      <c r="Q24" s="52"/>
      <c r="R24" s="53"/>
      <c r="S24" s="109"/>
      <c r="T24" s="110"/>
      <c r="U24" s="34">
        <f t="shared" si="2"/>
        <v>0</v>
      </c>
    </row>
    <row r="25" spans="1:21" ht="12.75">
      <c r="A25" s="12">
        <v>42368</v>
      </c>
      <c r="B25" s="102"/>
      <c r="C25" s="98"/>
      <c r="D25" s="7"/>
      <c r="E25" s="7"/>
      <c r="F25" s="102"/>
      <c r="G25" s="7"/>
      <c r="H25" s="7"/>
      <c r="I25" s="7"/>
      <c r="J25" s="7"/>
      <c r="K25" s="41">
        <f t="shared" si="0"/>
        <v>0</v>
      </c>
      <c r="L25" s="102"/>
      <c r="M25" s="102">
        <v>5000</v>
      </c>
      <c r="N25" s="108">
        <f t="shared" si="1"/>
        <v>0</v>
      </c>
      <c r="O25" s="2">
        <v>2678.1</v>
      </c>
      <c r="P25" s="47"/>
      <c r="Q25" s="47"/>
      <c r="R25" s="47"/>
      <c r="S25" s="147"/>
      <c r="T25" s="147"/>
      <c r="U25" s="34">
        <f t="shared" si="2"/>
        <v>0</v>
      </c>
    </row>
    <row r="26" spans="1:21" ht="12.75">
      <c r="A26" s="12">
        <v>42369</v>
      </c>
      <c r="B26" s="102"/>
      <c r="C26" s="98"/>
      <c r="D26" s="7"/>
      <c r="E26" s="7"/>
      <c r="F26" s="102"/>
      <c r="G26" s="7"/>
      <c r="H26" s="7"/>
      <c r="I26" s="7"/>
      <c r="J26" s="7"/>
      <c r="K26" s="41">
        <f t="shared" si="0"/>
        <v>0</v>
      </c>
      <c r="L26" s="102"/>
      <c r="M26" s="102">
        <v>123</v>
      </c>
      <c r="N26" s="108">
        <f t="shared" si="1"/>
        <v>0</v>
      </c>
      <c r="O26" s="2">
        <v>2678.1</v>
      </c>
      <c r="P26" s="47"/>
      <c r="Q26" s="47"/>
      <c r="R26" s="47"/>
      <c r="S26" s="147"/>
      <c r="T26" s="147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L27">SUM(B4:B24)</f>
        <v>1010.8</v>
      </c>
      <c r="C27" s="99">
        <f t="shared" si="3"/>
        <v>-511.5</v>
      </c>
      <c r="D27" s="99">
        <f t="shared" si="3"/>
        <v>23.4</v>
      </c>
      <c r="E27" s="99">
        <f t="shared" si="3"/>
        <v>158.6</v>
      </c>
      <c r="F27" s="99">
        <f t="shared" si="3"/>
        <v>366.8</v>
      </c>
      <c r="G27" s="99">
        <f t="shared" si="3"/>
        <v>0</v>
      </c>
      <c r="H27" s="99">
        <f t="shared" si="3"/>
        <v>38.55</v>
      </c>
      <c r="I27" s="100">
        <f>SUM(I4:I24)</f>
        <v>0</v>
      </c>
      <c r="J27" s="100">
        <f t="shared" si="3"/>
        <v>4.3999999999999995</v>
      </c>
      <c r="K27" s="42">
        <f t="shared" si="3"/>
        <v>4265.049999999999</v>
      </c>
      <c r="L27" s="42">
        <f t="shared" si="3"/>
        <v>5356.1</v>
      </c>
      <c r="M27" s="42">
        <f>SUM(M4:M26)</f>
        <v>67945.7</v>
      </c>
      <c r="N27" s="14">
        <f t="shared" si="1"/>
        <v>0.07882912384448171</v>
      </c>
      <c r="O27" s="2"/>
      <c r="P27" s="112">
        <f>SUM(P4:P24)</f>
        <v>0</v>
      </c>
      <c r="Q27" s="112">
        <f>SUM(Q4:Q24)</f>
        <v>0</v>
      </c>
      <c r="R27" s="112">
        <f>SUM(R4:R24)</f>
        <v>0</v>
      </c>
      <c r="S27" s="145">
        <f>SUM(S4:S24)</f>
        <v>999.6</v>
      </c>
      <c r="T27" s="146"/>
      <c r="U27" s="112">
        <f>P27+Q27+S27+R27+T27</f>
        <v>999.6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7" t="s">
        <v>37</v>
      </c>
      <c r="Q30" s="127"/>
      <c r="R30" s="127"/>
      <c r="S30" s="12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8" t="s">
        <v>31</v>
      </c>
      <c r="Q31" s="128"/>
      <c r="R31" s="128"/>
      <c r="S31" s="128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5">
        <v>42341</v>
      </c>
      <c r="Q32" s="129">
        <v>0.5163300000000001</v>
      </c>
      <c r="R32" s="129"/>
      <c r="S32" s="129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6"/>
      <c r="Q33" s="129"/>
      <c r="R33" s="129"/>
      <c r="S33" s="129"/>
      <c r="T33" s="90"/>
      <c r="U33" s="90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'[1]серпень'!$I$83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33" t="s">
        <v>70</v>
      </c>
      <c r="R35" s="134"/>
      <c r="S35" s="60">
        <f>'[1]серпень'!$I$82</f>
        <v>0</v>
      </c>
      <c r="T35" s="88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32" t="s">
        <v>47</v>
      </c>
      <c r="R36" s="132"/>
      <c r="S36" s="79">
        <f>'[1]серпень'!$I$81</f>
        <v>0</v>
      </c>
      <c r="T36" s="86"/>
      <c r="U36" s="87"/>
    </row>
    <row r="37" spans="1:21" ht="12.75" hidden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7" t="s">
        <v>32</v>
      </c>
      <c r="Q40" s="127"/>
      <c r="R40" s="127"/>
      <c r="S40" s="127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6" t="s">
        <v>33</v>
      </c>
      <c r="Q41" s="136"/>
      <c r="R41" s="136"/>
      <c r="S41" s="13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5">
        <v>42341</v>
      </c>
      <c r="Q42" s="135">
        <v>128254.17262</v>
      </c>
      <c r="R42" s="135"/>
      <c r="S42" s="13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6"/>
      <c r="Q43" s="135"/>
      <c r="R43" s="135"/>
      <c r="S43" s="13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7:T27"/>
    <mergeCell ref="P30:S30"/>
    <mergeCell ref="S25:T25"/>
    <mergeCell ref="S26:T26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7" t="s">
        <v>126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8"/>
      <c r="M27" s="158"/>
      <c r="N27" s="158"/>
    </row>
    <row r="28" spans="1:16" ht="78.75" customHeight="1">
      <c r="A28" s="152" t="s">
        <v>36</v>
      </c>
      <c r="B28" s="148" t="s">
        <v>62</v>
      </c>
      <c r="C28" s="148"/>
      <c r="D28" s="154" t="s">
        <v>63</v>
      </c>
      <c r="E28" s="155"/>
      <c r="F28" s="156" t="s">
        <v>64</v>
      </c>
      <c r="G28" s="150"/>
      <c r="H28" s="149"/>
      <c r="I28" s="154"/>
      <c r="J28" s="149"/>
      <c r="K28" s="150"/>
      <c r="L28" s="163" t="s">
        <v>40</v>
      </c>
      <c r="M28" s="164"/>
      <c r="N28" s="165"/>
      <c r="O28" s="159" t="s">
        <v>127</v>
      </c>
      <c r="P28" s="160"/>
    </row>
    <row r="29" spans="1:16" ht="22.5">
      <c r="A29" s="153"/>
      <c r="B29" s="71" t="s">
        <v>123</v>
      </c>
      <c r="C29" s="27" t="s">
        <v>25</v>
      </c>
      <c r="D29" s="71" t="str">
        <f>B29</f>
        <v>план на  2015р.</v>
      </c>
      <c r="E29" s="27" t="str">
        <f>C29</f>
        <v>факт</v>
      </c>
      <c r="F29" s="70" t="str">
        <f>B29</f>
        <v>план на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 2015р.</v>
      </c>
      <c r="M29" s="27" t="s">
        <v>25</v>
      </c>
      <c r="N29" s="67" t="s">
        <v>26</v>
      </c>
      <c r="O29" s="150"/>
      <c r="P29" s="154"/>
    </row>
    <row r="30" spans="1:16" ht="23.25" customHeight="1" thickBot="1">
      <c r="A30" s="65">
        <f>грудень!Q42</f>
        <v>128254.17262</v>
      </c>
      <c r="B30" s="72">
        <v>11576</v>
      </c>
      <c r="C30" s="72">
        <v>8212.99</v>
      </c>
      <c r="D30" s="72">
        <v>2500</v>
      </c>
      <c r="E30" s="72">
        <v>619.03</v>
      </c>
      <c r="F30" s="72">
        <v>3000</v>
      </c>
      <c r="G30" s="72">
        <v>2292.73</v>
      </c>
      <c r="H30" s="72"/>
      <c r="I30" s="72"/>
      <c r="J30" s="72"/>
      <c r="K30" s="72"/>
      <c r="L30" s="92">
        <v>17076</v>
      </c>
      <c r="M30" s="73">
        <v>11124.75</v>
      </c>
      <c r="N30" s="74">
        <v>-5951.25</v>
      </c>
      <c r="O30" s="161">
        <f>грудень!Q32</f>
        <v>0.5163300000000001</v>
      </c>
      <c r="P30" s="162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8"/>
      <c r="P31" s="148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312190</v>
      </c>
      <c r="C47" s="39">
        <v>330234.88</v>
      </c>
      <c r="F47" s="1" t="s">
        <v>24</v>
      </c>
      <c r="G47" s="8"/>
      <c r="H47" s="151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97500</v>
      </c>
      <c r="C48" s="17">
        <v>93546.08</v>
      </c>
      <c r="G48" s="8"/>
      <c r="H48" s="151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79500</v>
      </c>
      <c r="C49" s="16">
        <v>98660.28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7500</v>
      </c>
      <c r="C50" s="16">
        <v>6764.35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62210</v>
      </c>
      <c r="C51" s="16">
        <v>65027.5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6900</v>
      </c>
      <c r="C52" s="16">
        <v>8180.78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2800</v>
      </c>
      <c r="C53" s="16">
        <v>2589.6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41055.06999999995</v>
      </c>
      <c r="C54" s="16">
        <v>50932.87000000006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609655.07</v>
      </c>
      <c r="C55" s="11">
        <v>655936.34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0" sqref="F30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128</v>
      </c>
      <c r="B7" s="23">
        <f aca="true" t="shared" si="0" ref="B7:M7">SUM(B8:B15)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-8151.700000000001</v>
      </c>
      <c r="M7" s="23">
        <f t="shared" si="0"/>
        <v>-13596.06556</v>
      </c>
      <c r="N7" s="56">
        <f>SUM(B8:M15)</f>
        <v>79632.47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6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>
        <v>42327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>
        <v>1700</v>
      </c>
      <c r="M14" s="36"/>
      <c r="N14" s="37">
        <f t="shared" si="1"/>
        <v>1700</v>
      </c>
    </row>
    <row r="15" spans="1:14" ht="12.75" hidden="1">
      <c r="A15" s="35" t="s">
        <v>60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>
        <f t="shared" si="1"/>
        <v>0</v>
      </c>
    </row>
    <row r="16" spans="1:15" ht="13.5" thickBot="1">
      <c r="A16" s="93" t="s">
        <v>72</v>
      </c>
      <c r="B16" s="54">
        <f>B7+B6</f>
        <v>36093.7</v>
      </c>
      <c r="C16" s="54">
        <f aca="true" t="shared" si="2" ref="C16:M16">C7+C6</f>
        <v>45098.8</v>
      </c>
      <c r="D16" s="54">
        <f t="shared" si="2"/>
        <v>57508.281559999996</v>
      </c>
      <c r="E16" s="54">
        <f t="shared" si="2"/>
        <v>42791.05</v>
      </c>
      <c r="F16" s="54">
        <f t="shared" si="2"/>
        <v>47207.467000000004</v>
      </c>
      <c r="G16" s="54">
        <f t="shared" si="2"/>
        <v>59027.4</v>
      </c>
      <c r="H16" s="54">
        <f t="shared" si="2"/>
        <v>47631.7</v>
      </c>
      <c r="I16" s="54">
        <f t="shared" si="2"/>
        <v>97825.1</v>
      </c>
      <c r="J16" s="54">
        <f t="shared" si="2"/>
        <v>52238.399999999994</v>
      </c>
      <c r="K16" s="54">
        <f t="shared" si="2"/>
        <v>50675.437</v>
      </c>
      <c r="L16" s="54">
        <f t="shared" si="2"/>
        <v>40514.600000000006</v>
      </c>
      <c r="M16" s="54">
        <f t="shared" si="2"/>
        <v>33043.134439999994</v>
      </c>
      <c r="N16" s="57">
        <f t="shared" si="1"/>
        <v>609655.0700000001</v>
      </c>
      <c r="O16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55</v>
      </c>
      <c r="Q1" s="117"/>
      <c r="R1" s="117"/>
      <c r="S1" s="117"/>
      <c r="T1" s="117"/>
      <c r="U1" s="118"/>
    </row>
    <row r="2" spans="1:21" ht="16.5" thickBot="1">
      <c r="A2" s="119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65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09">
        <v>0</v>
      </c>
      <c r="T5" s="110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11">
        <v>0</v>
      </c>
      <c r="T6" s="107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09">
        <v>0</v>
      </c>
      <c r="T7" s="110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09">
        <v>0</v>
      </c>
      <c r="T10" s="110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09">
        <v>0</v>
      </c>
      <c r="T11" s="110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09">
        <v>0</v>
      </c>
      <c r="T12" s="110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09">
        <v>0</v>
      </c>
      <c r="T17" s="110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09">
        <v>500.9</v>
      </c>
      <c r="T18" s="110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09">
        <v>0</v>
      </c>
      <c r="T19" s="110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09">
        <v>0</v>
      </c>
      <c r="T20" s="110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09">
        <v>0</v>
      </c>
      <c r="T21" s="110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09">
        <v>0</v>
      </c>
      <c r="T22" s="110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41">
        <v>20883.79</v>
      </c>
      <c r="T23" s="14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3">
        <f>SUM(S4:S23)</f>
        <v>21384.690000000002</v>
      </c>
      <c r="T24" s="14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7" t="s">
        <v>37</v>
      </c>
      <c r="Q27" s="127"/>
      <c r="R27" s="127"/>
      <c r="S27" s="12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8" t="s">
        <v>31</v>
      </c>
      <c r="Q28" s="128"/>
      <c r="R28" s="128"/>
      <c r="S28" s="12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5">
        <v>42064</v>
      </c>
      <c r="Q29" s="129">
        <f>'[1]лютий'!$D$109</f>
        <v>138305.95627000002</v>
      </c>
      <c r="R29" s="129"/>
      <c r="S29" s="12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6"/>
      <c r="Q30" s="129"/>
      <c r="R30" s="129"/>
      <c r="S30" s="129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33" t="s">
        <v>49</v>
      </c>
      <c r="R32" s="13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2" t="s">
        <v>47</v>
      </c>
      <c r="R33" s="132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7" t="s">
        <v>32</v>
      </c>
      <c r="Q37" s="127"/>
      <c r="R37" s="127"/>
      <c r="S37" s="12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6" t="s">
        <v>33</v>
      </c>
      <c r="Q38" s="136"/>
      <c r="R38" s="136"/>
      <c r="S38" s="13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5">
        <v>42064</v>
      </c>
      <c r="Q39" s="135">
        <v>0</v>
      </c>
      <c r="R39" s="135"/>
      <c r="S39" s="13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6"/>
      <c r="Q40" s="135"/>
      <c r="R40" s="135"/>
      <c r="S40" s="13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69</v>
      </c>
      <c r="Q1" s="117"/>
      <c r="R1" s="117"/>
      <c r="S1" s="117"/>
      <c r="T1" s="117"/>
      <c r="U1" s="118"/>
    </row>
    <row r="2" spans="1:21" ht="16.5" thickBot="1">
      <c r="A2" s="119" t="s">
        <v>74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75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09">
        <v>0</v>
      </c>
      <c r="T5" s="110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11">
        <v>0</v>
      </c>
      <c r="T6" s="107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09">
        <v>0</v>
      </c>
      <c r="T7" s="110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09">
        <v>0</v>
      </c>
      <c r="T10" s="110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09">
        <v>0</v>
      </c>
      <c r="T11" s="110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09">
        <v>0</v>
      </c>
      <c r="T12" s="110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09">
        <v>0</v>
      </c>
      <c r="T13" s="110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09">
        <v>0</v>
      </c>
      <c r="T14" s="110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09">
        <v>0</v>
      </c>
      <c r="T17" s="110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09">
        <v>0</v>
      </c>
      <c r="T18" s="110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09">
        <v>0</v>
      </c>
      <c r="T19" s="110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09">
        <v>0</v>
      </c>
      <c r="T21" s="110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09">
        <v>0</v>
      </c>
      <c r="T22" s="110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09">
        <v>0</v>
      </c>
      <c r="T23" s="110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41">
        <v>13804</v>
      </c>
      <c r="T24" s="14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3">
        <f>SUM(S4:S24)</f>
        <v>13804</v>
      </c>
      <c r="T25" s="14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7" t="s">
        <v>37</v>
      </c>
      <c r="Q28" s="127"/>
      <c r="R28" s="127"/>
      <c r="S28" s="12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8" t="s">
        <v>31</v>
      </c>
      <c r="Q29" s="128"/>
      <c r="R29" s="128"/>
      <c r="S29" s="12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5">
        <v>42095</v>
      </c>
      <c r="Q30" s="129">
        <f>'[2]березень'!$D$109</f>
        <v>147433.23977000001</v>
      </c>
      <c r="R30" s="129"/>
      <c r="S30" s="12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6"/>
      <c r="Q31" s="129"/>
      <c r="R31" s="129"/>
      <c r="S31" s="129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3" t="s">
        <v>70</v>
      </c>
      <c r="R33" s="13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32" t="s">
        <v>47</v>
      </c>
      <c r="R34" s="132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32</v>
      </c>
      <c r="Q38" s="127"/>
      <c r="R38" s="127"/>
      <c r="S38" s="12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6" t="s">
        <v>33</v>
      </c>
      <c r="Q39" s="136"/>
      <c r="R39" s="136"/>
      <c r="S39" s="13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5">
        <v>42095</v>
      </c>
      <c r="Q40" s="135">
        <v>0</v>
      </c>
      <c r="R40" s="135"/>
      <c r="S40" s="13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6"/>
      <c r="Q41" s="135"/>
      <c r="R41" s="135"/>
      <c r="S41" s="13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79</v>
      </c>
      <c r="Q1" s="117"/>
      <c r="R1" s="117"/>
      <c r="S1" s="117"/>
      <c r="T1" s="117"/>
      <c r="U1" s="118"/>
    </row>
    <row r="2" spans="1:21" ht="16.5" thickBot="1">
      <c r="A2" s="119" t="s">
        <v>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82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09">
        <v>0</v>
      </c>
      <c r="T5" s="110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11">
        <v>0</v>
      </c>
      <c r="T6" s="107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09">
        <v>0</v>
      </c>
      <c r="T7" s="110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09">
        <v>0</v>
      </c>
      <c r="T9" s="110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09">
        <v>0</v>
      </c>
      <c r="T10" s="110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09">
        <v>0</v>
      </c>
      <c r="T11" s="110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09">
        <v>0</v>
      </c>
      <c r="T12" s="110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09">
        <v>0</v>
      </c>
      <c r="T13" s="110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09">
        <v>0</v>
      </c>
      <c r="T17" s="110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09">
        <v>0</v>
      </c>
      <c r="T18" s="110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09">
        <v>0</v>
      </c>
      <c r="T19" s="110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09">
        <v>0</v>
      </c>
      <c r="T21" s="110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09">
        <v>0</v>
      </c>
      <c r="T22" s="110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09">
        <v>0</v>
      </c>
      <c r="T23" s="110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41">
        <v>7506813.9</v>
      </c>
      <c r="T24" s="14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3">
        <f>SUM(S4:S24)</f>
        <v>7506813.9</v>
      </c>
      <c r="T25" s="14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7" t="s">
        <v>37</v>
      </c>
      <c r="Q28" s="127"/>
      <c r="R28" s="127"/>
      <c r="S28" s="12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8" t="s">
        <v>31</v>
      </c>
      <c r="Q29" s="128"/>
      <c r="R29" s="128"/>
      <c r="S29" s="12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5">
        <v>42125</v>
      </c>
      <c r="Q30" s="129">
        <f>'[1]квітень'!$D$108</f>
        <v>154856.06924</v>
      </c>
      <c r="R30" s="129"/>
      <c r="S30" s="12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6"/>
      <c r="Q31" s="129"/>
      <c r="R31" s="129"/>
      <c r="S31" s="129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3" t="s">
        <v>70</v>
      </c>
      <c r="R33" s="13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32" t="s">
        <v>47</v>
      </c>
      <c r="R34" s="132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32</v>
      </c>
      <c r="Q38" s="127"/>
      <c r="R38" s="127"/>
      <c r="S38" s="12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6" t="s">
        <v>33</v>
      </c>
      <c r="Q39" s="136"/>
      <c r="R39" s="136"/>
      <c r="S39" s="13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5">
        <v>42125</v>
      </c>
      <c r="Q40" s="135">
        <v>0</v>
      </c>
      <c r="R40" s="135"/>
      <c r="S40" s="13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6"/>
      <c r="Q41" s="135"/>
      <c r="R41" s="135"/>
      <c r="S41" s="13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85</v>
      </c>
      <c r="Q1" s="117"/>
      <c r="R1" s="117"/>
      <c r="S1" s="117"/>
      <c r="T1" s="117"/>
      <c r="U1" s="118"/>
    </row>
    <row r="2" spans="1:21" ht="16.5" thickBot="1">
      <c r="A2" s="119" t="s">
        <v>87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88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09">
        <v>0</v>
      </c>
      <c r="T5" s="110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11">
        <v>0</v>
      </c>
      <c r="T6" s="107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09">
        <v>0</v>
      </c>
      <c r="T7" s="110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09">
        <v>0</v>
      </c>
      <c r="T10" s="110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09">
        <v>0</v>
      </c>
      <c r="T11" s="110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09">
        <v>0</v>
      </c>
      <c r="T16" s="110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09">
        <v>0</v>
      </c>
      <c r="T17" s="110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09">
        <v>0</v>
      </c>
      <c r="T18" s="110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09">
        <v>0</v>
      </c>
      <c r="T19" s="110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09">
        <v>0</v>
      </c>
      <c r="T20" s="110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09">
        <v>0</v>
      </c>
      <c r="T21" s="110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3">
        <f>SUM(S4:S21)</f>
        <v>0</v>
      </c>
      <c r="T22" s="14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7" t="s">
        <v>37</v>
      </c>
      <c r="Q25" s="127"/>
      <c r="R25" s="127"/>
      <c r="S25" s="127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8" t="s">
        <v>31</v>
      </c>
      <c r="Q26" s="128"/>
      <c r="R26" s="128"/>
      <c r="S26" s="128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5">
        <v>42156</v>
      </c>
      <c r="Q27" s="129">
        <f>'[1]травень'!$D$83</f>
        <v>153606.78</v>
      </c>
      <c r="R27" s="129"/>
      <c r="S27" s="129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6"/>
      <c r="Q28" s="129"/>
      <c r="R28" s="129"/>
      <c r="S28" s="129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33" t="s">
        <v>70</v>
      </c>
      <c r="R30" s="13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32" t="s">
        <v>47</v>
      </c>
      <c r="R31" s="132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7" t="s">
        <v>32</v>
      </c>
      <c r="Q35" s="127"/>
      <c r="R35" s="127"/>
      <c r="S35" s="127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6" t="s">
        <v>33</v>
      </c>
      <c r="Q36" s="136"/>
      <c r="R36" s="136"/>
      <c r="S36" s="13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5">
        <v>42156</v>
      </c>
      <c r="Q37" s="135">
        <v>0</v>
      </c>
      <c r="R37" s="135"/>
      <c r="S37" s="13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6"/>
      <c r="Q38" s="135"/>
      <c r="R38" s="135"/>
      <c r="S38" s="13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89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90</v>
      </c>
      <c r="Q1" s="117"/>
      <c r="R1" s="117"/>
      <c r="S1" s="117"/>
      <c r="T1" s="117"/>
      <c r="U1" s="118"/>
    </row>
    <row r="2" spans="1:21" ht="16.5" thickBot="1">
      <c r="A2" s="119" t="s">
        <v>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93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09">
        <v>0</v>
      </c>
      <c r="T5" s="110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11">
        <v>0</v>
      </c>
      <c r="T6" s="107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09">
        <v>0</v>
      </c>
      <c r="T7" s="110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09">
        <v>0</v>
      </c>
      <c r="T10" s="110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09">
        <v>0</v>
      </c>
      <c r="T11" s="110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09">
        <v>0</v>
      </c>
      <c r="T17" s="110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09">
        <v>0</v>
      </c>
      <c r="T18" s="110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09">
        <v>0</v>
      </c>
      <c r="T19" s="110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09">
        <v>0</v>
      </c>
      <c r="T21" s="110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09">
        <v>0</v>
      </c>
      <c r="T22" s="110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09">
        <v>1247.6</v>
      </c>
      <c r="T23" s="110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3">
        <f>SUM(S4:S23)</f>
        <v>3437</v>
      </c>
      <c r="T24" s="14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7" t="s">
        <v>37</v>
      </c>
      <c r="Q27" s="127"/>
      <c r="R27" s="127"/>
      <c r="S27" s="12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8" t="s">
        <v>31</v>
      </c>
      <c r="Q28" s="128"/>
      <c r="R28" s="128"/>
      <c r="S28" s="12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5">
        <v>42186</v>
      </c>
      <c r="Q29" s="129">
        <f>'[1]червень'!$D$83</f>
        <v>152943.93305000002</v>
      </c>
      <c r="R29" s="129"/>
      <c r="S29" s="12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6"/>
      <c r="Q30" s="129"/>
      <c r="R30" s="129"/>
      <c r="S30" s="129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33" t="s">
        <v>70</v>
      </c>
      <c r="R32" s="134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2" t="s">
        <v>47</v>
      </c>
      <c r="R33" s="132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7" t="s">
        <v>32</v>
      </c>
      <c r="Q37" s="127"/>
      <c r="R37" s="127"/>
      <c r="S37" s="12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6" t="s">
        <v>33</v>
      </c>
      <c r="Q38" s="136"/>
      <c r="R38" s="136"/>
      <c r="S38" s="13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5">
        <v>42186</v>
      </c>
      <c r="Q39" s="135">
        <v>0</v>
      </c>
      <c r="R39" s="135"/>
      <c r="S39" s="13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6"/>
      <c r="Q40" s="135"/>
      <c r="R40" s="135"/>
      <c r="S40" s="13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96</v>
      </c>
      <c r="Q1" s="117"/>
      <c r="R1" s="117"/>
      <c r="S1" s="117"/>
      <c r="T1" s="117"/>
      <c r="U1" s="118"/>
    </row>
    <row r="2" spans="1:21" ht="16.5" thickBot="1">
      <c r="A2" s="119" t="s">
        <v>97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98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09">
        <v>0</v>
      </c>
      <c r="T5" s="110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11">
        <v>0</v>
      </c>
      <c r="T6" s="107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09">
        <v>0</v>
      </c>
      <c r="T7" s="110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09">
        <v>0</v>
      </c>
      <c r="T9" s="110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09">
        <v>0</v>
      </c>
      <c r="T10" s="110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09">
        <v>0</v>
      </c>
      <c r="T11" s="110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09">
        <v>0</v>
      </c>
      <c r="T15" s="110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09">
        <v>0</v>
      </c>
      <c r="T16" s="110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09">
        <v>0</v>
      </c>
      <c r="T17" s="110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09">
        <v>0</v>
      </c>
      <c r="T18" s="110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09">
        <v>0</v>
      </c>
      <c r="T19" s="110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09">
        <v>0</v>
      </c>
      <c r="T20" s="110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09">
        <v>0</v>
      </c>
      <c r="T21" s="110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09">
        <v>0</v>
      </c>
      <c r="T22" s="110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09">
        <v>0</v>
      </c>
      <c r="T23" s="110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09">
        <v>0</v>
      </c>
      <c r="T24" s="110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09">
        <v>0</v>
      </c>
      <c r="T25" s="110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09">
        <v>18786615.38</v>
      </c>
      <c r="T26" s="110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3">
        <f>SUM(S4:S26)</f>
        <v>18786615.38</v>
      </c>
      <c r="T27" s="14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7" t="s">
        <v>37</v>
      </c>
      <c r="Q30" s="127"/>
      <c r="R30" s="127"/>
      <c r="S30" s="12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8" t="s">
        <v>31</v>
      </c>
      <c r="Q31" s="128"/>
      <c r="R31" s="128"/>
      <c r="S31" s="128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5">
        <v>42217</v>
      </c>
      <c r="Q32" s="129">
        <f>'[1]липень'!$D$83</f>
        <v>24842.96012</v>
      </c>
      <c r="R32" s="129"/>
      <c r="S32" s="129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6"/>
      <c r="Q33" s="129"/>
      <c r="R33" s="129"/>
      <c r="S33" s="129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33" t="s">
        <v>70</v>
      </c>
      <c r="R35" s="134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32" t="s">
        <v>47</v>
      </c>
      <c r="R36" s="132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7" t="s">
        <v>32</v>
      </c>
      <c r="Q40" s="127"/>
      <c r="R40" s="127"/>
      <c r="S40" s="127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6" t="s">
        <v>33</v>
      </c>
      <c r="Q41" s="136"/>
      <c r="R41" s="136"/>
      <c r="S41" s="13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5">
        <v>42217</v>
      </c>
      <c r="Q42" s="135">
        <f>'[3]залишки  (2)'!$K$6</f>
        <v>128254172.62</v>
      </c>
      <c r="R42" s="135"/>
      <c r="S42" s="13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6"/>
      <c r="Q43" s="135"/>
      <c r="R43" s="135"/>
      <c r="S43" s="13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99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101</v>
      </c>
      <c r="Q1" s="117"/>
      <c r="R1" s="117"/>
      <c r="S1" s="117"/>
      <c r="T1" s="117"/>
      <c r="U1" s="118"/>
    </row>
    <row r="2" spans="1:21" ht="16.5" thickBot="1">
      <c r="A2" s="119" t="s">
        <v>102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103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09">
        <v>0</v>
      </c>
      <c r="T5" s="110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11">
        <v>0</v>
      </c>
      <c r="T6" s="107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09">
        <v>0</v>
      </c>
      <c r="T7" s="110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09">
        <v>0</v>
      </c>
      <c r="T10" s="110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09">
        <v>13748.5</v>
      </c>
      <c r="T11" s="110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09">
        <v>0</v>
      </c>
      <c r="T13" s="110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09">
        <v>1</v>
      </c>
      <c r="T17" s="110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09">
        <v>0</v>
      </c>
      <c r="T18" s="110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09">
        <v>0</v>
      </c>
      <c r="T19" s="110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09">
        <v>0</v>
      </c>
      <c r="T21" s="110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09">
        <v>0</v>
      </c>
      <c r="T22" s="110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09">
        <v>0</v>
      </c>
      <c r="T23" s="110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3">
        <f>SUM(S4:S23)</f>
        <v>13749.5</v>
      </c>
      <c r="T24" s="14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7" t="s">
        <v>37</v>
      </c>
      <c r="Q27" s="127"/>
      <c r="R27" s="127"/>
      <c r="S27" s="12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8" t="s">
        <v>31</v>
      </c>
      <c r="Q28" s="128"/>
      <c r="R28" s="128"/>
      <c r="S28" s="12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5">
        <v>42248</v>
      </c>
      <c r="Q29" s="129">
        <f>'[1]серпень'!$D$83</f>
        <v>2162.07</v>
      </c>
      <c r="R29" s="129"/>
      <c r="S29" s="12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6"/>
      <c r="Q30" s="129"/>
      <c r="R30" s="129"/>
      <c r="S30" s="129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33" t="s">
        <v>70</v>
      </c>
      <c r="R32" s="134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2" t="s">
        <v>47</v>
      </c>
      <c r="R33" s="132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7" t="s">
        <v>32</v>
      </c>
      <c r="Q37" s="127"/>
      <c r="R37" s="127"/>
      <c r="S37" s="12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6" t="s">
        <v>33</v>
      </c>
      <c r="Q38" s="136"/>
      <c r="R38" s="136"/>
      <c r="S38" s="13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5">
        <v>42248</v>
      </c>
      <c r="Q39" s="135">
        <v>161932.82662</v>
      </c>
      <c r="R39" s="135"/>
      <c r="S39" s="13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6"/>
      <c r="Q40" s="135"/>
      <c r="R40" s="135"/>
      <c r="S40" s="13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0" sqref="E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105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106</v>
      </c>
      <c r="Q1" s="117"/>
      <c r="R1" s="117"/>
      <c r="S1" s="117"/>
      <c r="T1" s="117"/>
      <c r="U1" s="118"/>
    </row>
    <row r="2" spans="1:21" ht="16.5" thickBot="1">
      <c r="A2" s="119" t="s">
        <v>108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109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09">
        <v>0</v>
      </c>
      <c r="T5" s="110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11">
        <v>0</v>
      </c>
      <c r="T6" s="107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09">
        <v>10000</v>
      </c>
      <c r="T7" s="110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09">
        <v>0</v>
      </c>
      <c r="T10" s="110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09">
        <v>5000</v>
      </c>
      <c r="T11" s="110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09">
        <v>0</v>
      </c>
      <c r="T14" s="110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09">
        <v>0</v>
      </c>
      <c r="T17" s="110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09">
        <v>0</v>
      </c>
      <c r="T18" s="110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09">
        <v>0</v>
      </c>
      <c r="T19" s="110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09">
        <v>2324.4</v>
      </c>
      <c r="T20" s="110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09">
        <v>0</v>
      </c>
      <c r="T21" s="110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09">
        <v>0</v>
      </c>
      <c r="T22" s="110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09">
        <v>0</v>
      </c>
      <c r="T23" s="110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09">
        <v>0</v>
      </c>
      <c r="T24" s="110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09">
        <v>0</v>
      </c>
      <c r="T25" s="110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3">
        <f>SUM(S4:S25)</f>
        <v>17324.4</v>
      </c>
      <c r="T26" s="14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7" t="s">
        <v>37</v>
      </c>
      <c r="Q29" s="127"/>
      <c r="R29" s="127"/>
      <c r="S29" s="12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8" t="s">
        <v>31</v>
      </c>
      <c r="Q30" s="128"/>
      <c r="R30" s="128"/>
      <c r="S30" s="128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5">
        <v>42278</v>
      </c>
      <c r="Q31" s="129">
        <f>'[1]вересень'!$D$83</f>
        <v>1507.10082</v>
      </c>
      <c r="R31" s="129"/>
      <c r="S31" s="129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6"/>
      <c r="Q32" s="129"/>
      <c r="R32" s="129"/>
      <c r="S32" s="129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33" t="s">
        <v>70</v>
      </c>
      <c r="R34" s="134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32" t="s">
        <v>47</v>
      </c>
      <c r="R35" s="132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32</v>
      </c>
      <c r="Q39" s="127"/>
      <c r="R39" s="127"/>
      <c r="S39" s="127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6" t="s">
        <v>33</v>
      </c>
      <c r="Q40" s="136"/>
      <c r="R40" s="136"/>
      <c r="S40" s="13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5">
        <v>42278</v>
      </c>
      <c r="Q41" s="135">
        <f>'[3]залишки  (2)'!$K$6/1000</f>
        <v>128254.17262</v>
      </c>
      <c r="R41" s="135"/>
      <c r="S41" s="135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6"/>
      <c r="Q42" s="135"/>
      <c r="R42" s="135"/>
      <c r="S42" s="135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2015-12-03T14:31:28Z</dcterms:modified>
  <cp:category/>
  <cp:version/>
  <cp:contentType/>
  <cp:contentStatus/>
</cp:coreProperties>
</file>